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6390" activeTab="0"/>
  </bookViews>
  <sheets>
    <sheet name="KH 2014" sheetId="1" r:id="rId1"/>
    <sheet name="Sheet1" sheetId="2" r:id="rId2"/>
  </sheets>
  <definedNames>
    <definedName name="_xlnm.Print_Titles" localSheetId="0">'KH 2014'!$5:$5</definedName>
  </definedNames>
  <calcPr fullCalcOnLoad="1"/>
</workbook>
</file>

<file path=xl/sharedStrings.xml><?xml version="1.0" encoding="utf-8"?>
<sst xmlns="http://schemas.openxmlformats.org/spreadsheetml/2006/main" count="159" uniqueCount="105">
  <si>
    <t>TT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</si>
  <si>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</si>
  <si>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</si>
  <si>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</si>
  <si>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</si>
  <si>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</si>
  <si>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</si>
  <si>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</si>
  <si>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</si>
  <si>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</si>
  <si>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</si>
  <si>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</si>
  <si>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*</t>
  </si>
  <si>
    <t>%</t>
  </si>
  <si>
    <t>C</t>
  </si>
  <si>
    <t>1.1</t>
  </si>
  <si>
    <t>1.2</t>
  </si>
  <si>
    <t>2.1</t>
  </si>
  <si>
    <t>2.2</t>
  </si>
  <si>
    <t>I.1</t>
  </si>
  <si>
    <t>I.2</t>
  </si>
  <si>
    <t>II.1</t>
  </si>
  <si>
    <t>II.2</t>
  </si>
  <si>
    <t>X</t>
  </si>
  <si>
    <t>XI</t>
  </si>
  <si>
    <t>II.3</t>
  </si>
  <si>
    <t>II.4</t>
  </si>
  <si>
    <t>II.5</t>
  </si>
  <si>
    <t>II.6</t>
  </si>
  <si>
    <t>Sản xuất khối lượng hiện vật chủ yếu</t>
  </si>
  <si>
    <t>Sản xuất vật liệu xây dựng</t>
  </si>
  <si>
    <t>Tro bay ẩm</t>
  </si>
  <si>
    <t>Tấn</t>
  </si>
  <si>
    <t>Tro bay khô</t>
  </si>
  <si>
    <t>Gạch nhẹ chưng áp AAC</t>
  </si>
  <si>
    <t>Vữa xây khô trộn sẵn</t>
  </si>
  <si>
    <t>Vữa trát khô trộn sẵn</t>
  </si>
  <si>
    <t>Tổng Doanh thu, thu nhập sau giảm trừ</t>
  </si>
  <si>
    <t>1000đ</t>
  </si>
  <si>
    <t>Tổng doanh thu sản xuất vật liệu XD</t>
  </si>
  <si>
    <t xml:space="preserve">Tro bay khô bán các công trình </t>
  </si>
  <si>
    <t xml:space="preserve">Tro bay ẩm bán các công trình </t>
  </si>
  <si>
    <t>Gạch nhẹ AAC</t>
  </si>
  <si>
    <t>Doanh thu bán vữa xây khô trộn sẵn</t>
  </si>
  <si>
    <t>Doanh thu bán vữa trát khô trộn sẵn</t>
  </si>
  <si>
    <t>Doanh thu khác</t>
  </si>
  <si>
    <t>Các khoản giảm trừ doanh thu</t>
  </si>
  <si>
    <t xml:space="preserve">Doanh thu thuần </t>
  </si>
  <si>
    <t>Doanh thu hoạt động tài chính</t>
  </si>
  <si>
    <t>Thu nhập khác</t>
  </si>
  <si>
    <t xml:space="preserve">Tổng lợi nhuận trước thuế </t>
  </si>
  <si>
    <t>Bù lỗ năm  2012</t>
  </si>
  <si>
    <t>Tổng lợi nhuận trước thuế sau bù lỗ</t>
  </si>
  <si>
    <t>Chi phí thuế thu nhập hiện hành</t>
  </si>
  <si>
    <t xml:space="preserve">Lợi nhuận sau thuế </t>
  </si>
  <si>
    <t xml:space="preserve">Lợi tức từ góp vốn </t>
  </si>
  <si>
    <t xml:space="preserve">Tổng lợi nhuận sau thuế  </t>
  </si>
  <si>
    <t xml:space="preserve">Trích lập các quỹ  </t>
  </si>
  <si>
    <t>Giá trị thực chia cổ tức năm 2013 (90tỷ x 10%)</t>
  </si>
  <si>
    <t>Giá trị thực chia cổ tức năm 2014 (90tỷ x 15%)</t>
  </si>
  <si>
    <t>Lợi nhuận để lại chưa chia (XI -1)</t>
  </si>
  <si>
    <t>Đánh giá một số chỉ tiêu cơ bản</t>
  </si>
  <si>
    <t>Tỷ suất lợi nhuận trước thuế/ Tổng doanh thu</t>
  </si>
  <si>
    <t>Tỷ suất lợi nhuận sau thuế/ Vốn điều lệ 90 tỷ</t>
  </si>
  <si>
    <t>Lãi cơ bản trên một cổ phiếu (LN/9 triệu CP)</t>
  </si>
  <si>
    <t>Tỷ suất lợi tức thực chia / Vốn đầu tư 90 tỷ</t>
  </si>
  <si>
    <t xml:space="preserve">Lợi tức thực chia/1 cổ phiếu </t>
  </si>
  <si>
    <t>Trang thiết bị văn phòng</t>
  </si>
  <si>
    <t>Thiết bị, máy, công cụ cho sản xuất</t>
  </si>
  <si>
    <t>Lao động và tiền lương</t>
  </si>
  <si>
    <t>Lao động</t>
  </si>
  <si>
    <t>Tổng số lao động trong toàn Công ty</t>
  </si>
  <si>
    <t>Người</t>
  </si>
  <si>
    <t>Lao động trực tiếp sản xuất</t>
  </si>
  <si>
    <t>Tiền lương</t>
  </si>
  <si>
    <t>Tổng quỹ lương và tính chất lương</t>
  </si>
  <si>
    <t>Thu nhập bình quân của người lao động</t>
  </si>
  <si>
    <t>Nội dung</t>
  </si>
  <si>
    <t>ĐVT</t>
  </si>
  <si>
    <t>Thực hiện 
năm 2013</t>
  </si>
  <si>
    <t xml:space="preserve">CÔNG TY CỔ PHẦN SÔNG ĐÀ CAO CƯỜNG </t>
  </si>
  <si>
    <t>Sản xuất kinh doanh</t>
  </si>
  <si>
    <t>Xỉ than qua tuyển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</si>
  <si>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</si>
  <si>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Thi công xây lắp (Gói thầu EPC Đình Vũ)</t>
  </si>
  <si>
    <t>Trích quỹ đầu tư phát triển sản xuất 10%</t>
  </si>
  <si>
    <t>Trích quỹ dự phòng tài chính 5%</t>
  </si>
  <si>
    <t>Trích quỹ phúc lợi 5%</t>
  </si>
  <si>
    <t>Trích quỹ khen thưởng 4%</t>
  </si>
  <si>
    <t>Quỹ thưởng ban lãnh đạo Công ty 2%</t>
  </si>
  <si>
    <t>Lợi nhuận còn lại để chia cổ tức (X-XI)</t>
  </si>
  <si>
    <t>Đầu tư</t>
  </si>
  <si>
    <t>Xây dựng trụ sở làm việc</t>
  </si>
  <si>
    <t>Trđ/ng/t</t>
  </si>
  <si>
    <t>Đầu tư tài chính</t>
  </si>
  <si>
    <t xml:space="preserve">Kế hoạch điều chỉnh
năm 2014 </t>
  </si>
  <si>
    <t>%
KH điều chỉnh /TH 2013</t>
  </si>
  <si>
    <t>Tổng DT thi công Gói thầu EPC Đình Vũ</t>
  </si>
  <si>
    <t>Tổng chi phí hoạt động SXKD</t>
  </si>
  <si>
    <t>Sản phẩm tro bay, than tuyển, SP phụ khác 5%</t>
  </si>
  <si>
    <t>SP gạch, vữa xây, trát và xây lắp là 25%</t>
  </si>
  <si>
    <t>Đầu tư XD cơ bản (dây chuyền sx )</t>
  </si>
  <si>
    <t>Lao động gián tiếp sản xuất (Q.lý và PV)</t>
  </si>
  <si>
    <t>KẾ HOẠCH SXKD, ĐẦU TƯ ĐIỀU CHỈNH NĂM 2014</t>
  </si>
  <si>
    <t xml:space="preserve">Kế hoạch đã thông qua ĐHCĐ thường niên 2014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</si>
</sst>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-* #,##0.0\ _₫_-;\-* #,##0.0\ _₫_-;_-* &quot;-&quot;??\ _₫_-;_-@_-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&quot;\&quot;#,##0.00;[Red]&quot;\&quot;\-#,##0.00"/>
    <numFmt numFmtId="179" formatCode="&quot;\&quot;#,##0;[Red]&quot;\&quot;\-#,##0"/>
    <numFmt numFmtId="180" formatCode="_-* #,##0\ _₫_-;\-* #,##0\ _₫_-;_-* &quot;-&quot;??\ _₫_-;_-@_-"/>
    <numFmt numFmtId="181" formatCode="0.0%"/>
    <numFmt numFmtId="182" formatCode="#,##0.0"/>
    <numFmt numFmtId="183" formatCode="#,##0.000"/>
    <numFmt numFmtId="184" formatCode="_-* #,##0\ _€_-;\-* #,##0\ _€_-;_-* &quot;-&quot;??\ _€_-;_-@_-"/>
    <numFmt numFmtId="185" formatCode="_-* #,##0.000\ _€_-;\-* #,##0.000\ _€_-;_-* &quot;-&quot;??\ _€_-;_-@_-"/>
    <numFmt numFmtId="186" formatCode="_-* #,##0.000\ _₫_-;\-* #,##0.000\ _₫_-;_-* &quot;-&quot;??\ _₫_-;_-@_-"/>
    <numFmt numFmtId="187" formatCode="_-* #,##0.00\ _€_-;\-* #,##0.00\ _€_-;_-* &quot;-&quot;??\ _€_-;_-@_-"/>
    <numFmt numFmtId="188" formatCode="_-* #,##0.0000\ _₫_-;\-* #,##0.0000\ _₫_-;_-* &quot;-&quot;??\ _₫_-;_-@_-"/>
    <numFmt numFmtId="189" formatCode="_(* #,##0.000_);_(* \(#,##0.000\);_(* &quot;-&quot;???_);_(@_)"/>
    <numFmt numFmtId="190" formatCode="_-* #,##0.00000\ _₫_-;\-* #,##0.00000\ _₫_-;_-* &quot;-&quot;??\ _₫_-;_-@_-"/>
    <numFmt numFmtId="191" formatCode="_-* #,##0.000000\ _₫_-;\-* #,##0.000000\ _₫_-;_-* &quot;-&quot;??\ _₫_-;_-@_-"/>
    <numFmt numFmtId="192" formatCode="_-* #,##0.0000000\ _₫_-;\-* #,##0.0000000\ _₫_-;_-* &quot;-&quot;??\ _₫_-;_-@_-"/>
    <numFmt numFmtId="193" formatCode="0.0"/>
    <numFmt numFmtId="194" formatCode="#,##0.0000"/>
    <numFmt numFmtId="195" formatCode="0.000"/>
    <numFmt numFmtId="196" formatCode="0.0000"/>
    <numFmt numFmtId="197" formatCode="_-* #,##0.000\ _₫_-;\-* #,##0.000\ _₫_-;_-* &quot;-&quot;???\ _₫_-;_-@_-"/>
    <numFmt numFmtId="198" formatCode="_-* #,##0.0\ _₫_-;\-* #,##0.0\ _₫_-;_-* &quot;-&quot;?\ _₫_-;_-@_-"/>
    <numFmt numFmtId="199" formatCode="#,##0.00000"/>
    <numFmt numFmtId="200" formatCode="_-* #,##0.0000\ _€_-;\-* #,##0.0000\ _€_-;_-* &quot;-&quot;??\ _€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.VnTime"/>
      <family val="2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.VnArial Narrow"/>
      <family val="2"/>
    </font>
    <font>
      <vertAlign val="superscript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.VnTime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171" fontId="3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" fillId="21" borderId="6" applyNumberFormat="0" applyFont="0" applyAlignment="0" applyProtection="0"/>
    <xf numFmtId="0" fontId="6" fillId="0" borderId="7" applyNumberFormat="0" applyAlignment="0" applyProtection="0"/>
    <xf numFmtId="0" fontId="6" fillId="0" borderId="8">
      <alignment horizontal="left" vertical="center"/>
      <protection/>
    </xf>
    <xf numFmtId="0" fontId="45" fillId="22" borderId="9" applyNumberForma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47" fillId="0" borderId="10" applyNumberFormat="0" applyFill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2" applyNumberFormat="0" applyAlignment="0" applyProtection="0"/>
    <xf numFmtId="0" fontId="50" fillId="0" borderId="11" applyNumberFormat="0" applyFill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>
      <alignment/>
      <protection/>
    </xf>
    <xf numFmtId="0" fontId="55" fillId="31" borderId="0" applyNumberFormat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0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2" fillId="0" borderId="0">
      <alignment/>
      <protection/>
    </xf>
  </cellStyleXfs>
  <cellXfs count="3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3" fontId="56" fillId="0" borderId="14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182" fontId="56" fillId="0" borderId="14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0" fontId="57" fillId="0" borderId="0" xfId="0" applyFont="1" applyAlignment="1">
      <alignment horizontal="center" vertical="center"/>
    </xf>
    <xf numFmtId="0" fontId="59" fillId="0" borderId="14" xfId="0" applyFont="1" applyBorder="1" applyAlignment="1">
      <alignment/>
    </xf>
    <xf numFmtId="0" fontId="60" fillId="0" borderId="14" xfId="0" applyFont="1" applyBorder="1" applyAlignment="1">
      <alignment/>
    </xf>
    <xf numFmtId="3" fontId="56" fillId="0" borderId="14" xfId="0" applyNumberFormat="1" applyFont="1" applyBorder="1" applyAlignment="1">
      <alignment horizontal="center"/>
    </xf>
    <xf numFmtId="3" fontId="56" fillId="0" borderId="0" xfId="0" applyNumberFormat="1" applyFont="1" applyAlignment="1">
      <alignment/>
    </xf>
    <xf numFmtId="3" fontId="56" fillId="0" borderId="15" xfId="0" applyNumberFormat="1" applyFont="1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3" fontId="56" fillId="0" borderId="16" xfId="0" applyNumberFormat="1" applyFont="1" applyBorder="1" applyAlignment="1">
      <alignment vertical="center"/>
    </xf>
    <xf numFmtId="3" fontId="56" fillId="0" borderId="17" xfId="0" applyNumberFormat="1" applyFont="1" applyBorder="1" applyAlignment="1">
      <alignment vertical="center"/>
    </xf>
    <xf numFmtId="3" fontId="56" fillId="0" borderId="16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</cellXfs>
  <cellStyles count="96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 2" xfId="33"/>
    <cellStyle name="Comma 2 2" xfId="34"/>
    <cellStyle name="Comma 3" xfId="35"/>
    <cellStyle name="Comma 3 2" xfId="36"/>
    <cellStyle name="Comma 3 2 2" xfId="37"/>
    <cellStyle name="Comma 4" xfId="38"/>
    <cellStyle name="Comma 4 2" xfId="39"/>
    <cellStyle name="Comma 5" xfId="40"/>
    <cellStyle name="Comma 6" xfId="41"/>
    <cellStyle name="Comma 7" xfId="42"/>
    <cellStyle name="Comma 8" xfId="43"/>
    <cellStyle name="Comma0" xfId="44"/>
    <cellStyle name="Currency0" xfId="45"/>
    <cellStyle name="Date" xfId="46"/>
    <cellStyle name="Comma [0]" xfId="47"/>
    <cellStyle name="Đầu ra" xfId="48"/>
    <cellStyle name="Đầu vào" xfId="49"/>
    <cellStyle name="Comma" xfId="50"/>
    <cellStyle name="Đề mục 1" xfId="51"/>
    <cellStyle name="Đề mục 2" xfId="52"/>
    <cellStyle name="Đề mục 3" xfId="53"/>
    <cellStyle name="Đề mục 4" xfId="54"/>
    <cellStyle name="Fixed" xfId="55"/>
    <cellStyle name="Ghi chú" xfId="56"/>
    <cellStyle name="Header1" xfId="57"/>
    <cellStyle name="Header2" xfId="58"/>
    <cellStyle name="Kiểm tra Ô" xfId="59"/>
    <cellStyle name="Nhấn1" xfId="60"/>
    <cellStyle name="Nhấn2" xfId="61"/>
    <cellStyle name="Nhấn3" xfId="62"/>
    <cellStyle name="Nhấn4" xfId="63"/>
    <cellStyle name="Nhấn5" xfId="64"/>
    <cellStyle name="Nhấn6" xfId="65"/>
    <cellStyle name="Normal 2" xfId="66"/>
    <cellStyle name="Normal 2 2" xfId="67"/>
    <cellStyle name="Normal 2 2 2" xfId="68"/>
    <cellStyle name="Normal 2 3" xfId="69"/>
    <cellStyle name="Normal 3" xfId="70"/>
    <cellStyle name="Normal 4" xfId="71"/>
    <cellStyle name="Normal 5" xfId="72"/>
    <cellStyle name="Normal 6" xfId="73"/>
    <cellStyle name="Normal 7" xfId="74"/>
    <cellStyle name="Ô Được nối kết" xfId="75"/>
    <cellStyle name="Percent 2" xfId="76"/>
    <cellStyle name="Percent 2 2" xfId="77"/>
    <cellStyle name="Percent 3" xfId="78"/>
    <cellStyle name="Percent 3 2" xfId="79"/>
    <cellStyle name="Percent 4" xfId="80"/>
    <cellStyle name="Percent 4 2" xfId="81"/>
    <cellStyle name="Percent 5" xfId="82"/>
    <cellStyle name="Percent 6" xfId="83"/>
    <cellStyle name="Percent" xfId="84"/>
    <cellStyle name="Hyperlink" xfId="85"/>
    <cellStyle name="Followed Hyperlink" xfId="86"/>
    <cellStyle name="Currency [0]" xfId="87"/>
    <cellStyle name="Currency" xfId="88"/>
    <cellStyle name="Tiêu đề" xfId="89"/>
    <cellStyle name="Tính toán" xfId="90"/>
    <cellStyle name="Tổng" xfId="91"/>
    <cellStyle name="Tốt" xfId="92"/>
    <cellStyle name="Trung tính" xfId="93"/>
    <cellStyle name="Văn bản Cảnh báo" xfId="94"/>
    <cellStyle name="Văn bản Giải thích" xfId="95"/>
    <cellStyle name="vn time 10" xfId="96"/>
    <cellStyle name="Xấu" xfId="97"/>
    <cellStyle name="xuan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HOBONG" xfId="103"/>
    <cellStyle name="뷭?_BOOKSHIP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30" zoomScaleNormal="130" workbookViewId="0" topLeftCell="A1">
      <selection activeCell="E5" sqref="E5"/>
    </sheetView>
  </sheetViews>
  <sheetFormatPr defaultColWidth="8.7109375" defaultRowHeight="15"/>
  <cols>
    <col min="1" max="1" width="5.28125" style="2" customWidth="1"/>
    <col min="2" max="2" width="35.421875" style="1" customWidth="1"/>
    <col min="3" max="3" width="8.7109375" style="2" customWidth="1"/>
    <col min="4" max="4" width="12.140625" style="1" customWidth="1"/>
    <col min="5" max="6" width="12.00390625" style="1" customWidth="1"/>
    <col min="7" max="7" width="6.8515625" style="2" customWidth="1"/>
    <col min="8" max="16384" width="8.7109375" style="1" customWidth="1"/>
  </cols>
  <sheetData>
    <row r="1" spans="1:2" ht="15.75">
      <c r="A1" s="25" t="s">
        <v>80</v>
      </c>
      <c r="B1" s="25"/>
    </row>
    <row r="3" spans="1:7" ht="15.75">
      <c r="A3" s="26" t="s">
        <v>103</v>
      </c>
      <c r="B3" s="26"/>
      <c r="C3" s="26"/>
      <c r="D3" s="26"/>
      <c r="E3" s="26"/>
      <c r="F3" s="26"/>
      <c r="G3" s="26"/>
    </row>
    <row r="4" spans="1:7" ht="15.75">
      <c r="A4" s="31"/>
      <c r="B4" s="31"/>
      <c r="C4" s="31"/>
      <c r="D4" s="31"/>
      <c r="E4" s="31"/>
      <c r="F4" s="31"/>
      <c r="G4" s="31"/>
    </row>
    <row r="5" spans="1:7" s="19" customFormat="1" ht="99.75" customHeight="1">
      <c r="A5" s="3" t="s">
        <v>0</v>
      </c>
      <c r="B5" s="3" t="s">
        <v>77</v>
      </c>
      <c r="C5" s="3" t="s">
        <v>78</v>
      </c>
      <c r="D5" s="4" t="s">
        <v>79</v>
      </c>
      <c r="E5" s="4" t="s">
        <v>104</v>
      </c>
      <c r="F5" s="4" t="s">
        <v>95</v>
      </c>
      <c r="G5" s="4" t="s">
        <v>96</v>
      </c>
    </row>
    <row r="6" spans="1:7" ht="19.5" customHeight="1">
      <c r="A6" s="13" t="s">
        <v>1</v>
      </c>
      <c r="B6" s="5" t="s">
        <v>81</v>
      </c>
      <c r="C6" s="6"/>
      <c r="D6" s="7"/>
      <c r="E6" s="7"/>
      <c r="F6" s="7"/>
      <c r="G6" s="6"/>
    </row>
    <row r="7" spans="1:7" ht="19.5" customHeight="1">
      <c r="A7" s="9" t="s">
        <v>3</v>
      </c>
      <c r="B7" s="8" t="s">
        <v>29</v>
      </c>
      <c r="C7" s="9"/>
      <c r="D7" s="8"/>
      <c r="E7" s="8"/>
      <c r="F7" s="8"/>
      <c r="G7" s="9"/>
    </row>
    <row r="8" spans="1:7" ht="19.5" customHeight="1">
      <c r="A8" s="9" t="s">
        <v>19</v>
      </c>
      <c r="B8" s="8" t="s">
        <v>30</v>
      </c>
      <c r="C8" s="9"/>
      <c r="D8" s="8"/>
      <c r="E8" s="8"/>
      <c r="F8" s="8"/>
      <c r="G8" s="9"/>
    </row>
    <row r="9" spans="1:7" ht="19.5" customHeight="1">
      <c r="A9" s="9">
        <v>1</v>
      </c>
      <c r="B9" s="8" t="s">
        <v>31</v>
      </c>
      <c r="C9" s="9" t="s">
        <v>32</v>
      </c>
      <c r="D9" s="10">
        <v>119858</v>
      </c>
      <c r="E9" s="10">
        <v>221000</v>
      </c>
      <c r="F9" s="10">
        <v>115762</v>
      </c>
      <c r="G9" s="22">
        <f>F9/D9*100</f>
        <v>96.58262277027816</v>
      </c>
    </row>
    <row r="10" spans="1:7" ht="19.5" customHeight="1">
      <c r="A10" s="9">
        <v>2</v>
      </c>
      <c r="B10" s="8" t="s">
        <v>33</v>
      </c>
      <c r="C10" s="9" t="s">
        <v>32</v>
      </c>
      <c r="D10" s="10">
        <v>156052</v>
      </c>
      <c r="E10" s="10">
        <v>170000</v>
      </c>
      <c r="F10" s="10">
        <v>100000</v>
      </c>
      <c r="G10" s="22">
        <f aca="true" t="shared" si="0" ref="G10:G16">F10/D10*100</f>
        <v>64.08120370133032</v>
      </c>
    </row>
    <row r="11" spans="1:7" ht="19.5" customHeight="1">
      <c r="A11" s="9">
        <v>3</v>
      </c>
      <c r="B11" s="8" t="s">
        <v>82</v>
      </c>
      <c r="C11" s="9" t="s">
        <v>32</v>
      </c>
      <c r="D11" s="10">
        <v>24050</v>
      </c>
      <c r="E11" s="10">
        <v>47638.76</v>
      </c>
      <c r="F11" s="10">
        <v>27315</v>
      </c>
      <c r="G11" s="22">
        <f t="shared" si="0"/>
        <v>113.57588357588358</v>
      </c>
    </row>
    <row r="12" spans="1:7" ht="19.5" customHeight="1">
      <c r="A12" s="9">
        <v>4</v>
      </c>
      <c r="B12" s="8" t="s">
        <v>34</v>
      </c>
      <c r="C12" s="9" t="s">
        <v>83</v>
      </c>
      <c r="D12" s="10"/>
      <c r="E12" s="10">
        <v>50000</v>
      </c>
      <c r="F12" s="10">
        <v>3500</v>
      </c>
      <c r="G12" s="22"/>
    </row>
    <row r="13" spans="1:7" ht="19.5" customHeight="1">
      <c r="A13" s="9">
        <v>5</v>
      </c>
      <c r="B13" s="8" t="s">
        <v>35</v>
      </c>
      <c r="C13" s="9" t="s">
        <v>32</v>
      </c>
      <c r="D13" s="10">
        <v>237</v>
      </c>
      <c r="E13" s="10">
        <v>10000</v>
      </c>
      <c r="F13" s="27">
        <v>22000</v>
      </c>
      <c r="G13" s="29">
        <f>F13/(D13+D14)*100</f>
        <v>1268.7427912341407</v>
      </c>
    </row>
    <row r="14" spans="1:7" ht="19.5" customHeight="1">
      <c r="A14" s="9">
        <v>6</v>
      </c>
      <c r="B14" s="8" t="s">
        <v>36</v>
      </c>
      <c r="C14" s="9" t="s">
        <v>32</v>
      </c>
      <c r="D14" s="10">
        <v>1497</v>
      </c>
      <c r="E14" s="10">
        <v>20000</v>
      </c>
      <c r="F14" s="28"/>
      <c r="G14" s="30"/>
    </row>
    <row r="15" spans="1:7" ht="19.5" customHeight="1">
      <c r="A15" s="9" t="s">
        <v>20</v>
      </c>
      <c r="B15" s="14" t="s">
        <v>84</v>
      </c>
      <c r="C15" s="9" t="s">
        <v>32</v>
      </c>
      <c r="D15" s="10"/>
      <c r="E15" s="10">
        <v>364</v>
      </c>
      <c r="F15" s="10"/>
      <c r="G15" s="22"/>
    </row>
    <row r="16" spans="1:7" ht="19.5" customHeight="1">
      <c r="A16" s="15" t="s">
        <v>4</v>
      </c>
      <c r="B16" s="21" t="s">
        <v>37</v>
      </c>
      <c r="C16" s="9" t="s">
        <v>38</v>
      </c>
      <c r="D16" s="10">
        <v>213547609</v>
      </c>
      <c r="E16" s="10">
        <v>263000518.5</v>
      </c>
      <c r="F16" s="23">
        <f>F26</f>
        <v>170595000</v>
      </c>
      <c r="G16" s="22">
        <f t="shared" si="0"/>
        <v>79.88616721061015</v>
      </c>
    </row>
    <row r="17" spans="1:7" ht="19.5" customHeight="1">
      <c r="A17" s="9" t="s">
        <v>21</v>
      </c>
      <c r="B17" s="8" t="s">
        <v>39</v>
      </c>
      <c r="C17" s="9" t="s">
        <v>38</v>
      </c>
      <c r="D17" s="10">
        <v>214701163</v>
      </c>
      <c r="E17" s="10">
        <v>233000518.5</v>
      </c>
      <c r="F17" s="10">
        <f>SUM(F18:F24)</f>
        <v>170764000</v>
      </c>
      <c r="G17" s="22"/>
    </row>
    <row r="18" spans="1:7" ht="19.5" customHeight="1">
      <c r="A18" s="9">
        <v>1</v>
      </c>
      <c r="B18" s="8" t="s">
        <v>40</v>
      </c>
      <c r="C18" s="9" t="s">
        <v>38</v>
      </c>
      <c r="D18" s="10">
        <v>162413568</v>
      </c>
      <c r="E18" s="10">
        <v>138430000</v>
      </c>
      <c r="F18" s="10">
        <v>140742000</v>
      </c>
      <c r="G18" s="22"/>
    </row>
    <row r="19" spans="1:7" ht="19.5" customHeight="1">
      <c r="A19" s="9">
        <v>2</v>
      </c>
      <c r="B19" s="8" t="s">
        <v>41</v>
      </c>
      <c r="C19" s="9" t="s">
        <v>38</v>
      </c>
      <c r="D19" s="10"/>
      <c r="E19" s="10"/>
      <c r="F19" s="10">
        <v>1028000</v>
      </c>
      <c r="G19" s="22"/>
    </row>
    <row r="20" spans="1:7" ht="19.5" customHeight="1">
      <c r="A20" s="9">
        <v>3</v>
      </c>
      <c r="B20" s="8" t="s">
        <v>82</v>
      </c>
      <c r="C20" s="9" t="s">
        <v>38</v>
      </c>
      <c r="D20" s="10">
        <v>4339176</v>
      </c>
      <c r="E20" s="10">
        <v>11433302.4</v>
      </c>
      <c r="F20" s="10">
        <v>5225000</v>
      </c>
      <c r="G20" s="22"/>
    </row>
    <row r="21" spans="1:7" ht="19.5" customHeight="1">
      <c r="A21" s="9">
        <v>4</v>
      </c>
      <c r="B21" s="8" t="s">
        <v>42</v>
      </c>
      <c r="C21" s="9" t="s">
        <v>38</v>
      </c>
      <c r="D21" s="10">
        <v>1590127</v>
      </c>
      <c r="E21" s="10">
        <v>51137216.14</v>
      </c>
      <c r="F21" s="10">
        <v>2240000</v>
      </c>
      <c r="G21" s="22"/>
    </row>
    <row r="22" spans="1:7" ht="19.5" customHeight="1">
      <c r="A22" s="9">
        <v>5</v>
      </c>
      <c r="B22" s="8" t="s">
        <v>43</v>
      </c>
      <c r="C22" s="9" t="s">
        <v>38</v>
      </c>
      <c r="D22" s="10">
        <v>248182</v>
      </c>
      <c r="E22" s="10">
        <v>11600000</v>
      </c>
      <c r="F22" s="27">
        <v>16293000</v>
      </c>
      <c r="G22" s="22"/>
    </row>
    <row r="23" spans="1:7" ht="19.5" customHeight="1">
      <c r="A23" s="9">
        <v>6</v>
      </c>
      <c r="B23" s="8" t="s">
        <v>44</v>
      </c>
      <c r="C23" s="9" t="s">
        <v>38</v>
      </c>
      <c r="D23" s="10">
        <v>906825</v>
      </c>
      <c r="E23" s="10">
        <v>19500000</v>
      </c>
      <c r="F23" s="28"/>
      <c r="G23" s="22"/>
    </row>
    <row r="24" spans="1:7" ht="19.5" customHeight="1">
      <c r="A24" s="9">
        <v>7</v>
      </c>
      <c r="B24" s="8" t="s">
        <v>45</v>
      </c>
      <c r="C24" s="9" t="s">
        <v>38</v>
      </c>
      <c r="D24" s="10">
        <v>45203285</v>
      </c>
      <c r="E24" s="10">
        <v>900000</v>
      </c>
      <c r="F24" s="10">
        <v>5236000</v>
      </c>
      <c r="G24" s="22"/>
    </row>
    <row r="25" spans="1:7" ht="19.5" customHeight="1">
      <c r="A25" s="9" t="s">
        <v>22</v>
      </c>
      <c r="B25" s="8" t="s">
        <v>46</v>
      </c>
      <c r="C25" s="9" t="s">
        <v>38</v>
      </c>
      <c r="D25" s="10">
        <v>1442172</v>
      </c>
      <c r="E25" s="10"/>
      <c r="F25" s="10">
        <v>169000</v>
      </c>
      <c r="G25" s="22"/>
    </row>
    <row r="26" spans="1:7" ht="19.5" customHeight="1">
      <c r="A26" s="9" t="s">
        <v>25</v>
      </c>
      <c r="B26" s="8" t="s">
        <v>47</v>
      </c>
      <c r="C26" s="9" t="s">
        <v>38</v>
      </c>
      <c r="D26" s="10">
        <v>213258991</v>
      </c>
      <c r="E26" s="10"/>
      <c r="F26" s="10">
        <f>F17-F25</f>
        <v>170595000</v>
      </c>
      <c r="G26" s="22"/>
    </row>
    <row r="27" spans="1:7" ht="19.5" customHeight="1">
      <c r="A27" s="9" t="s">
        <v>26</v>
      </c>
      <c r="B27" s="8" t="s">
        <v>97</v>
      </c>
      <c r="C27" s="9" t="s">
        <v>38</v>
      </c>
      <c r="D27" s="10"/>
      <c r="E27" s="10">
        <v>30000000</v>
      </c>
      <c r="F27" s="10">
        <v>0</v>
      </c>
      <c r="G27" s="22"/>
    </row>
    <row r="28" spans="1:7" ht="19.5" customHeight="1">
      <c r="A28" s="9" t="s">
        <v>27</v>
      </c>
      <c r="B28" s="8" t="s">
        <v>48</v>
      </c>
      <c r="C28" s="9" t="s">
        <v>38</v>
      </c>
      <c r="D28" s="10">
        <v>38618</v>
      </c>
      <c r="E28" s="10"/>
      <c r="F28" s="10"/>
      <c r="G28" s="22"/>
    </row>
    <row r="29" spans="1:7" ht="19.5" customHeight="1">
      <c r="A29" s="9" t="s">
        <v>28</v>
      </c>
      <c r="B29" s="8" t="s">
        <v>49</v>
      </c>
      <c r="C29" s="9" t="s">
        <v>38</v>
      </c>
      <c r="D29" s="10">
        <v>250000</v>
      </c>
      <c r="E29" s="10"/>
      <c r="F29" s="10"/>
      <c r="G29" s="22"/>
    </row>
    <row r="30" spans="1:7" ht="19.5" customHeight="1">
      <c r="A30" s="15" t="s">
        <v>5</v>
      </c>
      <c r="B30" s="16" t="s">
        <v>98</v>
      </c>
      <c r="C30" s="9" t="s">
        <v>38</v>
      </c>
      <c r="D30" s="10">
        <v>175130406</v>
      </c>
      <c r="E30" s="10">
        <v>222328299.2</v>
      </c>
      <c r="F30" s="10">
        <v>150000000</v>
      </c>
      <c r="G30" s="22">
        <f>F30/D30*100</f>
        <v>85.65046094851171</v>
      </c>
    </row>
    <row r="31" spans="1:7" ht="19.5" customHeight="1">
      <c r="A31" s="9" t="s">
        <v>6</v>
      </c>
      <c r="B31" s="16" t="s">
        <v>50</v>
      </c>
      <c r="C31" s="9" t="s">
        <v>38</v>
      </c>
      <c r="D31" s="10">
        <v>38417203</v>
      </c>
      <c r="E31" s="10">
        <v>40672219.39</v>
      </c>
      <c r="F31" s="10">
        <f>F26-F30</f>
        <v>20595000</v>
      </c>
      <c r="G31" s="22">
        <f>F31/D31*100</f>
        <v>53.608796038587194</v>
      </c>
    </row>
    <row r="32" spans="1:7" ht="19.5" customHeight="1">
      <c r="A32" s="9" t="s">
        <v>7</v>
      </c>
      <c r="B32" s="8" t="s">
        <v>51</v>
      </c>
      <c r="C32" s="9" t="s">
        <v>38</v>
      </c>
      <c r="D32" s="10">
        <v>8391165</v>
      </c>
      <c r="E32" s="10"/>
      <c r="F32" s="10"/>
      <c r="G32" s="22"/>
    </row>
    <row r="33" spans="1:7" ht="19.5" customHeight="1">
      <c r="A33" s="9" t="s">
        <v>8</v>
      </c>
      <c r="B33" s="8" t="s">
        <v>52</v>
      </c>
      <c r="C33" s="9" t="s">
        <v>38</v>
      </c>
      <c r="D33" s="10">
        <v>30026038</v>
      </c>
      <c r="E33" s="10">
        <v>40672219.39</v>
      </c>
      <c r="F33" s="10">
        <f>F31</f>
        <v>20595000</v>
      </c>
      <c r="G33" s="22"/>
    </row>
    <row r="34" spans="1:7" ht="19.5" customHeight="1">
      <c r="A34" s="9" t="s">
        <v>9</v>
      </c>
      <c r="B34" s="8" t="s">
        <v>53</v>
      </c>
      <c r="C34" s="9" t="s">
        <v>38</v>
      </c>
      <c r="D34" s="10">
        <v>1546069</v>
      </c>
      <c r="E34" s="10">
        <v>3389732.86</v>
      </c>
      <c r="F34" s="10">
        <v>1030000</v>
      </c>
      <c r="G34" s="22">
        <f>F34/D34*100</f>
        <v>66.62057126816462</v>
      </c>
    </row>
    <row r="35" spans="1:7" ht="19.5" customHeight="1">
      <c r="A35" s="9">
        <v>1</v>
      </c>
      <c r="B35" s="14" t="s">
        <v>99</v>
      </c>
      <c r="C35" s="9" t="s">
        <v>38</v>
      </c>
      <c r="D35" s="10">
        <v>1546069</v>
      </c>
      <c r="E35" s="10">
        <v>1694580.497</v>
      </c>
      <c r="F35" s="27">
        <f>F34</f>
        <v>1030000</v>
      </c>
      <c r="G35" s="22"/>
    </row>
    <row r="36" spans="1:7" ht="19.5" customHeight="1">
      <c r="A36" s="9">
        <v>2</v>
      </c>
      <c r="B36" s="8" t="s">
        <v>100</v>
      </c>
      <c r="C36" s="9" t="s">
        <v>38</v>
      </c>
      <c r="D36" s="10"/>
      <c r="E36" s="10">
        <v>1695152.364</v>
      </c>
      <c r="F36" s="28"/>
      <c r="G36" s="22"/>
    </row>
    <row r="37" spans="1:7" ht="19.5" customHeight="1">
      <c r="A37" s="9" t="s">
        <v>10</v>
      </c>
      <c r="B37" s="16" t="s">
        <v>54</v>
      </c>
      <c r="C37" s="9" t="s">
        <v>38</v>
      </c>
      <c r="D37" s="10">
        <v>28479969</v>
      </c>
      <c r="E37" s="10">
        <v>37282486.53</v>
      </c>
      <c r="F37" s="10">
        <f>F33-F35</f>
        <v>19565000</v>
      </c>
      <c r="G37" s="22">
        <f>F37/D37*100</f>
        <v>68.69740623664302</v>
      </c>
    </row>
    <row r="38" spans="1:7" ht="19.5" customHeight="1">
      <c r="A38" s="9" t="s">
        <v>11</v>
      </c>
      <c r="B38" s="8" t="s">
        <v>55</v>
      </c>
      <c r="C38" s="9" t="s">
        <v>38</v>
      </c>
      <c r="D38" s="10"/>
      <c r="E38" s="10"/>
      <c r="F38" s="10"/>
      <c r="G38" s="22"/>
    </row>
    <row r="39" spans="1:7" ht="19.5" customHeight="1">
      <c r="A39" s="9" t="s">
        <v>23</v>
      </c>
      <c r="B39" s="16" t="s">
        <v>56</v>
      </c>
      <c r="C39" s="9" t="s">
        <v>38</v>
      </c>
      <c r="D39" s="10">
        <v>28479969</v>
      </c>
      <c r="E39" s="10">
        <v>37282486.53</v>
      </c>
      <c r="F39" s="10">
        <f>F37</f>
        <v>19565000</v>
      </c>
      <c r="G39" s="22">
        <f>F39/D39*100</f>
        <v>68.69740623664302</v>
      </c>
    </row>
    <row r="40" spans="1:7" ht="19.5" customHeight="1">
      <c r="A40" s="9" t="s">
        <v>24</v>
      </c>
      <c r="B40" s="8" t="s">
        <v>57</v>
      </c>
      <c r="C40" s="9" t="s">
        <v>38</v>
      </c>
      <c r="D40" s="10">
        <v>7404791.94</v>
      </c>
      <c r="E40" s="10">
        <v>9693446.498</v>
      </c>
      <c r="F40" s="10">
        <f>SUM(F41:F45)</f>
        <v>5086900</v>
      </c>
      <c r="G40" s="22"/>
    </row>
    <row r="41" spans="1:7" ht="19.5" customHeight="1">
      <c r="A41" s="9">
        <v>1</v>
      </c>
      <c r="B41" s="8" t="s">
        <v>85</v>
      </c>
      <c r="C41" s="9" t="s">
        <v>38</v>
      </c>
      <c r="D41" s="10">
        <v>2847996.9</v>
      </c>
      <c r="E41" s="10">
        <v>3728248.653</v>
      </c>
      <c r="F41" s="10">
        <f>F37*0.1</f>
        <v>1956500</v>
      </c>
      <c r="G41" s="22"/>
    </row>
    <row r="42" spans="1:7" ht="19.5" customHeight="1">
      <c r="A42" s="9">
        <v>2</v>
      </c>
      <c r="B42" s="8" t="s">
        <v>86</v>
      </c>
      <c r="C42" s="9" t="s">
        <v>38</v>
      </c>
      <c r="D42" s="10">
        <v>1423998.45</v>
      </c>
      <c r="E42" s="10">
        <v>1864124.327</v>
      </c>
      <c r="F42" s="10">
        <f>F37*0.05</f>
        <v>978250</v>
      </c>
      <c r="G42" s="22"/>
    </row>
    <row r="43" spans="1:7" ht="19.5" customHeight="1">
      <c r="A43" s="9">
        <v>3</v>
      </c>
      <c r="B43" s="8" t="s">
        <v>87</v>
      </c>
      <c r="C43" s="9" t="s">
        <v>38</v>
      </c>
      <c r="D43" s="10">
        <v>1423998.45</v>
      </c>
      <c r="E43" s="10">
        <v>1864124.327</v>
      </c>
      <c r="F43" s="10">
        <f>F37*0.05</f>
        <v>978250</v>
      </c>
      <c r="G43" s="22"/>
    </row>
    <row r="44" spans="1:7" ht="19.5" customHeight="1">
      <c r="A44" s="9">
        <v>4</v>
      </c>
      <c r="B44" s="8" t="s">
        <v>88</v>
      </c>
      <c r="C44" s="9" t="s">
        <v>38</v>
      </c>
      <c r="D44" s="10">
        <v>1139198.76</v>
      </c>
      <c r="E44" s="10">
        <v>1491299.461</v>
      </c>
      <c r="F44" s="10">
        <f>F37*0.04</f>
        <v>782600</v>
      </c>
      <c r="G44" s="22"/>
    </row>
    <row r="45" spans="1:7" ht="19.5" customHeight="1">
      <c r="A45" s="9">
        <v>5</v>
      </c>
      <c r="B45" s="8" t="s">
        <v>89</v>
      </c>
      <c r="C45" s="9" t="s">
        <v>38</v>
      </c>
      <c r="D45" s="10">
        <v>569599.38</v>
      </c>
      <c r="E45" s="10">
        <v>745649.7306</v>
      </c>
      <c r="F45" s="10">
        <f>F37*0.02</f>
        <v>391300</v>
      </c>
      <c r="G45" s="22"/>
    </row>
    <row r="46" spans="1:7" ht="19.5" customHeight="1">
      <c r="A46" s="9" t="s">
        <v>24</v>
      </c>
      <c r="B46" s="16" t="s">
        <v>90</v>
      </c>
      <c r="C46" s="9" t="s">
        <v>38</v>
      </c>
      <c r="D46" s="10">
        <v>21075177.06</v>
      </c>
      <c r="E46" s="10">
        <v>27589040.03</v>
      </c>
      <c r="F46" s="10">
        <f>F37-F40</f>
        <v>14478100</v>
      </c>
      <c r="G46" s="22">
        <f>F46/D46*100</f>
        <v>68.69740623664303</v>
      </c>
    </row>
    <row r="47" spans="1:7" ht="19.5" customHeight="1">
      <c r="A47" s="9">
        <v>1</v>
      </c>
      <c r="B47" s="14" t="s">
        <v>58</v>
      </c>
      <c r="C47" s="9" t="s">
        <v>38</v>
      </c>
      <c r="D47" s="10">
        <v>9000000</v>
      </c>
      <c r="E47" s="10"/>
      <c r="F47" s="10"/>
      <c r="G47" s="22"/>
    </row>
    <row r="48" spans="1:7" ht="19.5" customHeight="1">
      <c r="A48" s="9">
        <v>2</v>
      </c>
      <c r="B48" s="14" t="s">
        <v>59</v>
      </c>
      <c r="C48" s="9" t="s">
        <v>38</v>
      </c>
      <c r="D48" s="10"/>
      <c r="E48" s="10">
        <v>13500000</v>
      </c>
      <c r="F48" s="10">
        <f>E48</f>
        <v>13500000</v>
      </c>
      <c r="G48" s="22"/>
    </row>
    <row r="49" spans="1:7" ht="19.5" customHeight="1">
      <c r="A49" s="9">
        <v>3</v>
      </c>
      <c r="B49" s="14" t="s">
        <v>60</v>
      </c>
      <c r="C49" s="9" t="s">
        <v>38</v>
      </c>
      <c r="D49" s="10">
        <v>12075177.06</v>
      </c>
      <c r="E49" s="10">
        <v>14089040.03</v>
      </c>
      <c r="F49" s="10">
        <f>F46-F48</f>
        <v>978100</v>
      </c>
      <c r="G49" s="22"/>
    </row>
    <row r="50" spans="1:7" ht="19.5" customHeight="1">
      <c r="A50" s="9" t="s">
        <v>12</v>
      </c>
      <c r="B50" s="16" t="s">
        <v>61</v>
      </c>
      <c r="C50" s="9"/>
      <c r="D50" s="10"/>
      <c r="E50" s="10"/>
      <c r="F50" s="10"/>
      <c r="G50" s="22"/>
    </row>
    <row r="51" spans="1:7" ht="19.5" customHeight="1">
      <c r="A51" s="9">
        <v>1</v>
      </c>
      <c r="B51" s="14" t="s">
        <v>62</v>
      </c>
      <c r="C51" s="9" t="s">
        <v>13</v>
      </c>
      <c r="D51" s="10">
        <v>17.98999445</v>
      </c>
      <c r="E51" s="10">
        <v>15.46469171</v>
      </c>
      <c r="F51" s="10">
        <f>F31/F16*100</f>
        <v>12.072452299305372</v>
      </c>
      <c r="G51" s="22"/>
    </row>
    <row r="52" spans="1:7" ht="19.5" customHeight="1">
      <c r="A52" s="9">
        <v>2</v>
      </c>
      <c r="B52" s="14" t="s">
        <v>63</v>
      </c>
      <c r="C52" s="9" t="s">
        <v>13</v>
      </c>
      <c r="D52" s="10">
        <v>31.64441</v>
      </c>
      <c r="E52" s="10">
        <v>41.42498503</v>
      </c>
      <c r="F52" s="10">
        <f>F39/90000000*100</f>
        <v>21.738888888888887</v>
      </c>
      <c r="G52" s="22"/>
    </row>
    <row r="53" spans="1:7" ht="19.5" customHeight="1">
      <c r="A53" s="9">
        <v>3</v>
      </c>
      <c r="B53" s="14" t="s">
        <v>64</v>
      </c>
      <c r="C53" s="9" t="s">
        <v>38</v>
      </c>
      <c r="D53" s="17">
        <v>4.268578111</v>
      </c>
      <c r="E53" s="17">
        <v>4.519135488</v>
      </c>
      <c r="F53" s="17">
        <f>F31/9000000</f>
        <v>2.2883333333333336</v>
      </c>
      <c r="G53" s="22"/>
    </row>
    <row r="54" spans="1:7" ht="19.5" customHeight="1">
      <c r="A54" s="9">
        <v>4</v>
      </c>
      <c r="B54" s="14" t="s">
        <v>65</v>
      </c>
      <c r="C54" s="9" t="s">
        <v>13</v>
      </c>
      <c r="D54" s="10">
        <v>10</v>
      </c>
      <c r="E54" s="10">
        <v>15</v>
      </c>
      <c r="F54" s="10">
        <v>15</v>
      </c>
      <c r="G54" s="22"/>
    </row>
    <row r="55" spans="1:7" ht="19.5" customHeight="1">
      <c r="A55" s="9">
        <v>4</v>
      </c>
      <c r="B55" s="14" t="s">
        <v>66</v>
      </c>
      <c r="C55" s="9" t="s">
        <v>38</v>
      </c>
      <c r="D55" s="10">
        <v>1</v>
      </c>
      <c r="E55" s="17">
        <v>1.5</v>
      </c>
      <c r="F55" s="17">
        <f>E55</f>
        <v>1.5</v>
      </c>
      <c r="G55" s="22"/>
    </row>
    <row r="56" spans="1:7" ht="19.5" customHeight="1">
      <c r="A56" s="15" t="s">
        <v>2</v>
      </c>
      <c r="B56" s="20" t="s">
        <v>91</v>
      </c>
      <c r="C56" s="9" t="s">
        <v>38</v>
      </c>
      <c r="D56" s="10">
        <v>21441341</v>
      </c>
      <c r="E56" s="10">
        <f>SUM(E57:E61)</f>
        <v>37500000</v>
      </c>
      <c r="F56" s="10">
        <f>SUM(F57:F61)</f>
        <v>35500000</v>
      </c>
      <c r="G56" s="22">
        <f>F56/D56*100</f>
        <v>165.56800248641167</v>
      </c>
    </row>
    <row r="57" spans="1:7" ht="19.5" customHeight="1">
      <c r="A57" s="9">
        <v>1</v>
      </c>
      <c r="B57" s="14" t="s">
        <v>101</v>
      </c>
      <c r="C57" s="9" t="s">
        <v>38</v>
      </c>
      <c r="D57" s="10">
        <v>19428915</v>
      </c>
      <c r="E57" s="10">
        <v>25000000</v>
      </c>
      <c r="F57" s="10">
        <v>25000000</v>
      </c>
      <c r="G57" s="22"/>
    </row>
    <row r="58" spans="1:7" ht="19.5" customHeight="1">
      <c r="A58" s="9">
        <v>2</v>
      </c>
      <c r="B58" s="8" t="s">
        <v>67</v>
      </c>
      <c r="C58" s="9" t="s">
        <v>38</v>
      </c>
      <c r="D58" s="10">
        <v>245790</v>
      </c>
      <c r="E58" s="10">
        <v>1500000</v>
      </c>
      <c r="F58" s="10">
        <v>1500000</v>
      </c>
      <c r="G58" s="22"/>
    </row>
    <row r="59" spans="1:7" ht="19.5" customHeight="1">
      <c r="A59" s="9">
        <v>3</v>
      </c>
      <c r="B59" s="8" t="s">
        <v>68</v>
      </c>
      <c r="C59" s="9" t="s">
        <v>38</v>
      </c>
      <c r="D59" s="10">
        <v>1766636</v>
      </c>
      <c r="E59" s="10">
        <v>2000000</v>
      </c>
      <c r="F59" s="10">
        <v>2000000</v>
      </c>
      <c r="G59" s="22"/>
    </row>
    <row r="60" spans="1:7" ht="19.5" customHeight="1">
      <c r="A60" s="9">
        <v>4</v>
      </c>
      <c r="B60" s="8" t="s">
        <v>92</v>
      </c>
      <c r="C60" s="9" t="s">
        <v>38</v>
      </c>
      <c r="D60" s="10"/>
      <c r="E60" s="10">
        <v>7000000</v>
      </c>
      <c r="F60" s="10">
        <v>7000000</v>
      </c>
      <c r="G60" s="22"/>
    </row>
    <row r="61" spans="1:7" ht="19.5" customHeight="1">
      <c r="A61" s="9">
        <v>5</v>
      </c>
      <c r="B61" s="8" t="s">
        <v>94</v>
      </c>
      <c r="C61" s="9" t="s">
        <v>38</v>
      </c>
      <c r="D61" s="10"/>
      <c r="E61" s="10">
        <v>2000000</v>
      </c>
      <c r="F61" s="10">
        <v>0</v>
      </c>
      <c r="G61" s="22"/>
    </row>
    <row r="62" spans="1:7" ht="19.5" customHeight="1">
      <c r="A62" s="15" t="s">
        <v>14</v>
      </c>
      <c r="B62" s="16" t="s">
        <v>69</v>
      </c>
      <c r="C62" s="9"/>
      <c r="D62" s="10"/>
      <c r="E62" s="10"/>
      <c r="F62" s="10"/>
      <c r="G62" s="22"/>
    </row>
    <row r="63" spans="1:7" ht="19.5" customHeight="1">
      <c r="A63" s="9" t="s">
        <v>3</v>
      </c>
      <c r="B63" s="8" t="s">
        <v>70</v>
      </c>
      <c r="C63" s="9"/>
      <c r="D63" s="10"/>
      <c r="E63" s="10"/>
      <c r="F63" s="10"/>
      <c r="G63" s="22"/>
    </row>
    <row r="64" spans="1:7" ht="19.5" customHeight="1">
      <c r="A64" s="9">
        <v>1</v>
      </c>
      <c r="B64" s="8" t="s">
        <v>71</v>
      </c>
      <c r="C64" s="9" t="s">
        <v>72</v>
      </c>
      <c r="D64" s="10">
        <v>275</v>
      </c>
      <c r="E64" s="10">
        <v>310</v>
      </c>
      <c r="F64" s="10">
        <v>310</v>
      </c>
      <c r="G64" s="22">
        <f>F64/D64*100</f>
        <v>112.72727272727272</v>
      </c>
    </row>
    <row r="65" spans="1:7" ht="19.5" customHeight="1">
      <c r="A65" s="9" t="s">
        <v>15</v>
      </c>
      <c r="B65" s="8" t="s">
        <v>73</v>
      </c>
      <c r="C65" s="9" t="s">
        <v>72</v>
      </c>
      <c r="D65" s="10">
        <v>205</v>
      </c>
      <c r="E65" s="10">
        <v>250</v>
      </c>
      <c r="F65" s="10">
        <v>250</v>
      </c>
      <c r="G65" s="22"/>
    </row>
    <row r="66" spans="1:7" ht="19.5" customHeight="1">
      <c r="A66" s="9" t="s">
        <v>16</v>
      </c>
      <c r="B66" s="8" t="s">
        <v>102</v>
      </c>
      <c r="C66" s="9" t="s">
        <v>72</v>
      </c>
      <c r="D66" s="10">
        <v>70</v>
      </c>
      <c r="E66" s="10">
        <v>60</v>
      </c>
      <c r="F66" s="10">
        <v>60</v>
      </c>
      <c r="G66" s="22"/>
    </row>
    <row r="67" spans="1:7" ht="19.5" customHeight="1">
      <c r="A67" s="9">
        <v>2</v>
      </c>
      <c r="B67" s="8" t="s">
        <v>74</v>
      </c>
      <c r="C67" s="9"/>
      <c r="D67" s="10"/>
      <c r="E67" s="10"/>
      <c r="F67" s="10"/>
      <c r="G67" s="22"/>
    </row>
    <row r="68" spans="1:7" ht="19.5" customHeight="1">
      <c r="A68" s="9" t="s">
        <v>17</v>
      </c>
      <c r="B68" s="8" t="s">
        <v>75</v>
      </c>
      <c r="C68" s="9" t="s">
        <v>38</v>
      </c>
      <c r="D68" s="10">
        <v>17523349</v>
      </c>
      <c r="E68" s="10">
        <v>24180000</v>
      </c>
      <c r="F68" s="10">
        <v>24180000</v>
      </c>
      <c r="G68" s="22">
        <f>F68/D68*100</f>
        <v>137.987321943996</v>
      </c>
    </row>
    <row r="69" spans="1:7" ht="19.5" customHeight="1">
      <c r="A69" s="12" t="s">
        <v>18</v>
      </c>
      <c r="B69" s="11" t="s">
        <v>76</v>
      </c>
      <c r="C69" s="12" t="s">
        <v>93</v>
      </c>
      <c r="D69" s="18">
        <v>5.31</v>
      </c>
      <c r="E69" s="18">
        <f>E68/E64/12/1000</f>
        <v>6.5</v>
      </c>
      <c r="F69" s="18">
        <f>F68/F64/12/1000</f>
        <v>6.5</v>
      </c>
      <c r="G69" s="24">
        <f>F69/D69*100</f>
        <v>122.41054613935971</v>
      </c>
    </row>
  </sheetData>
  <sheetProtection/>
  <mergeCells count="7">
    <mergeCell ref="A1:B1"/>
    <mergeCell ref="A3:G3"/>
    <mergeCell ref="A4:G4"/>
    <mergeCell ref="F13:F14"/>
    <mergeCell ref="F22:F23"/>
    <mergeCell ref="F35:F36"/>
    <mergeCell ref="G13:G14"/>
  </mergeCells>
  <printOptions/>
  <pageMargins left="0.03937007874015748" right="0.07874015748031496" top="0.7086614173228347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MrHung: 0977014320 MrHop: 0915148411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</cp:lastModifiedBy>
  <cp:lastPrinted>2014-11-21T07:55:55Z</cp:lastPrinted>
  <dcterms:created xsi:type="dcterms:W3CDTF">2012-03-09T09:34:48Z</dcterms:created>
  <dcterms:modified xsi:type="dcterms:W3CDTF">2014-11-21T08:14:41Z</dcterms:modified>
  <cp:category/>
  <cp:version/>
  <cp:contentType/>
  <cp:contentStatus/>
</cp:coreProperties>
</file>